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fc2b2b680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3-week forecast" sheetId="1" r:id="Rff24f6c29fbf4d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;($#,##0);&quot;—&quot;"/>
    <x:numFmt numFmtId="201" formatCode="&quot;Week of &quot;d-mmm"/>
  </x:numFmts>
  <x:fonts count="11">
    <x:font>
      <x:sz val="11"/>
      <x:name val="Carlito"/>
    </x:font>
    <x:font>
      <x:sz val="10"/>
      <x:color rgb="FF183737"/>
      <x:name val="Arial"/>
    </x:font>
    <x:font>
      <x:b/>
      <x:sz val="16"/>
      <x:color rgb="FF183737"/>
      <x:name val="Arial"/>
    </x:font>
    <x:font>
      <x:b/>
      <x:sz val="10"/>
      <x:color rgb="FF183737"/>
      <x:name val="Arial"/>
    </x:font>
    <x:font>
      <x:sz val="10"/>
      <x:color rgb="FF1549A3"/>
      <x:name val="Arial"/>
    </x:font>
    <x:font>
      <x:b/>
      <x:sz val="10"/>
      <x:color rgb="FFFFFFFF"/>
      <x:name val="Arial"/>
    </x:font>
    <x:font>
      <x:b/>
      <x:sz val="10"/>
      <x:color rgb="FF1549A3"/>
      <x:name val="Arial"/>
    </x:font>
    <x:font>
      <x:sz val="10"/>
      <x:color rgb="FF000000"/>
      <x:name val="Arial"/>
    </x:font>
    <x:font>
      <x:b/>
      <x:sz val="10"/>
      <x:color rgb="FF000000"/>
      <x:name val="Arial"/>
    </x:font>
    <x:font>
      <x:sz val="9"/>
      <x:color rgb="FF000000"/>
      <x:name val="Arial"/>
    </x:font>
    <x:font>
      <x:sz val="10"/>
      <x:color rgb="FF52666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0E6"/>
      </x:patternFill>
    </x:fill>
    <x:fill>
      <x:patternFill patternType="solid">
        <x:fgColor rgb="FFFFF6D8"/>
      </x:patternFill>
    </x:fill>
    <x:fill>
      <x:patternFill patternType="solid">
        <x:fgColor rgb="FF18373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0" fontId="8" fillId="2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B382B"/>
      </x:font>
      <x:fill>
        <x:patternFill patternType="solid">
          <x:bgColor rgb="FFFFE8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2a90462894fe7" /><Relationship Type="http://schemas.openxmlformats.org/officeDocument/2006/relationships/theme" Target="/xl/theme/theme1.xml" Id="Rfabfaaa2d9584050" /><Relationship Type="http://schemas.openxmlformats.org/officeDocument/2006/relationships/sharedStrings" Target="/xl/sharedStrings.xml" Id="Rc11b0199eca4429f" /><Relationship Type="http://schemas.openxmlformats.org/officeDocument/2006/relationships/worksheet" Target="/xl/worksheets/sheet1.xml" Id="Rff24f6c29fbf4d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737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1" customHeight="1">
      <x:c r="A2" s="3" t="str">
        <x:v>13-week cash forecast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A3" s="2" t="str">
        <x:v>Forecast in USD. All assumptions are fictional. Edit amber cells; the cash roll-forward updates.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A4" s="2" t="str">
        <x:v>Lowest week-end cash</x:v>
      </x:c>
      <x:c r="B4" s="6" t="n">
        <x:f>IF(COUNT(B24:N24)=13,MIN(B24:N24),"Check inputs")</x:f>
        <x:v>15000</x:v>
      </x:c>
      <x:c r="C4" s="2"/>
      <x:c r="D4" s="2"/>
      <x:c r="E4" s="2" t="str">
        <x:v>Largest gap to floor</x:v>
      </x:c>
      <x:c r="F4" s="6" t="n">
        <x:f>IF(AND(ISNUMBER(B4),ISNUMBER(F6),F6&gt;=0),MAX(0,F6-B4),"Check inputs")</x:f>
        <x:v>10000</x:v>
      </x:c>
      <x:c r="G4" s="2"/>
      <x:c r="H4" s="2"/>
      <x:c r="I4" s="2" t="str">
        <x:v>Week 13 ending cash</x:v>
      </x:c>
      <x:c r="J4" s="6" t="n">
        <x:f>N24</x:f>
        <x:v>15000</x:v>
      </x:c>
      <x:c r="K4" s="2"/>
      <x:c r="L4" s="2"/>
      <x:c r="M4" s="2"/>
      <x:c r="N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3" customHeight="1">
      <x:c r="A6" s="2" t="str">
        <x:v>Opening available cash</x:v>
      </x:c>
      <x:c r="B6" s="9" t="n">
        <x:v>100000</x:v>
      </x:c>
      <x:c r="C6" s="2"/>
      <x:c r="D6" s="2"/>
      <x:c r="E6" s="2" t="str">
        <x:v>Operating cash floor</x:v>
      </x:c>
      <x:c r="F6" s="9" t="n">
        <x:v>25000</x:v>
      </x:c>
      <x:c r="G6" s="2"/>
      <x:c r="H6" s="2"/>
      <x:c r="I6" s="2"/>
      <x:c r="J6" s="2"/>
      <x:c r="K6" s="2"/>
      <x:c r="L6" s="2"/>
      <x:c r="M6" s="2"/>
      <x:c r="N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3" customHeight="1">
      <x:c r="A8" s="13" t="str">
        <x:v>Week starting (Monday)</x:v>
      </x:c>
      <x:c r="B8" s="16" t="d">
        <x:v>2026-10-12T00:00:00.000Z</x:v>
      </x:c>
      <x:c r="C8" s="14" t="n">
        <x:f>B8+7</x:f>
        <x:v>46314</x:v>
      </x:c>
      <x:c r="D8" s="14" t="n">
        <x:f>C8+7</x:f>
        <x:v>46321</x:v>
      </x:c>
      <x:c r="E8" s="14" t="n">
        <x:f>D8+7</x:f>
        <x:v>46328</x:v>
      </x:c>
      <x:c r="F8" s="14" t="n">
        <x:f>E8+7</x:f>
        <x:v>46335</x:v>
      </x:c>
      <x:c r="G8" s="14" t="n">
        <x:f>F8+7</x:f>
        <x:v>46342</x:v>
      </x:c>
      <x:c r="H8" s="14" t="n">
        <x:f>G8+7</x:f>
        <x:v>46349</x:v>
      </x:c>
      <x:c r="I8" s="14" t="n">
        <x:f>H8+7</x:f>
        <x:v>46356</x:v>
      </x:c>
      <x:c r="J8" s="14" t="n">
        <x:f>I8+7</x:f>
        <x:v>46363</x:v>
      </x:c>
      <x:c r="K8" s="14" t="n">
        <x:f>J8+7</x:f>
        <x:v>46370</x:v>
      </x:c>
      <x:c r="L8" s="14" t="n">
        <x:f>K8+7</x:f>
        <x:v>46377</x:v>
      </x:c>
      <x:c r="M8" s="14" t="n">
        <x:f>L8+7</x:f>
        <x:v>46384</x:v>
      </x:c>
      <x:c r="N8" s="14" t="n">
        <x:f>M8+7</x:f>
        <x:v>46391</x:v>
      </x:c>
    </x:row>
    <x:row r="9" ht="23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3" customHeight="1">
      <x:c r="A10" s="2" t="str">
        <x:v>Ordinary customer receipts</x:v>
      </x:c>
      <x:c r="B10" s="9" t="n">
        <x:v>35000</x:v>
      </x:c>
      <x:c r="C10" s="9" t="n">
        <x:v>35000</x:v>
      </x:c>
      <x:c r="D10" s="9" t="n">
        <x:v>35000</x:v>
      </x:c>
      <x:c r="E10" s="9" t="n">
        <x:v>35000</x:v>
      </x:c>
      <x:c r="F10" s="9" t="n">
        <x:v>35000</x:v>
      </x:c>
      <x:c r="G10" s="9" t="n">
        <x:v>35000</x:v>
      </x:c>
      <x:c r="H10" s="9" t="n">
        <x:v>35000</x:v>
      </x:c>
      <x:c r="I10" s="9" t="n">
        <x:v>35000</x:v>
      </x:c>
      <x:c r="J10" s="9" t="n">
        <x:v>35000</x:v>
      </x:c>
      <x:c r="K10" s="9" t="n">
        <x:v>35000</x:v>
      </x:c>
      <x:c r="L10" s="9" t="n">
        <x:v>35000</x:v>
      </x:c>
      <x:c r="M10" s="9" t="n">
        <x:v>35000</x:v>
      </x:c>
      <x:c r="N10" s="9" t="n">
        <x:v>35000</x:v>
      </x:c>
    </x:row>
    <x:row r="11" ht="23" customHeight="1">
      <x:c r="A11" s="2" t="str">
        <x:v>Additional customer receipt</x:v>
      </x:c>
      <x:c r="B11" s="9" t="n">
        <x:v>0</x:v>
      </x:c>
      <x:c r="C11" s="9" t="n">
        <x:v>0</x:v>
      </x:c>
      <x:c r="D11" s="9" t="n">
        <x:v>0</x:v>
      </x:c>
      <x:c r="E11" s="9" t="n">
        <x:v>0</x:v>
      </x:c>
      <x:c r="F11" s="9" t="n">
        <x:v>80000</x:v>
      </x:c>
      <x:c r="G11" s="9" t="n">
        <x:v>0</x:v>
      </x:c>
      <x:c r="H11" s="9" t="n">
        <x:v>0</x:v>
      </x:c>
      <x:c r="I11" s="9" t="n">
        <x:v>0</x:v>
      </x:c>
      <x:c r="J11" s="9" t="n">
        <x:v>0</x:v>
      </x:c>
      <x:c r="K11" s="9" t="n">
        <x:v>0</x:v>
      </x:c>
      <x:c r="L11" s="9" t="n">
        <x:v>0</x:v>
      </x:c>
      <x:c r="M11" s="9" t="n">
        <x:v>0</x:v>
      </x:c>
      <x:c r="N11" s="9" t="n">
        <x:v>0</x:v>
      </x:c>
    </x:row>
    <x:row r="12" ht="23" customHeight="1">
      <x:c r="A12" s="2" t="str">
        <x:v>Operating payments incl. interest</x:v>
      </x:c>
      <x:c r="B12" s="9" t="n">
        <x:v>40000</x:v>
      </x:c>
      <x:c r="C12" s="9" t="n">
        <x:v>40000</x:v>
      </x:c>
      <x:c r="D12" s="9" t="n">
        <x:v>40000</x:v>
      </x:c>
      <x:c r="E12" s="9" t="n">
        <x:v>40000</x:v>
      </x:c>
      <x:c r="F12" s="9" t="n">
        <x:v>40000</x:v>
      </x:c>
      <x:c r="G12" s="9" t="n">
        <x:v>40000</x:v>
      </x:c>
      <x:c r="H12" s="9" t="n">
        <x:v>40000</x:v>
      </x:c>
      <x:c r="I12" s="9" t="n">
        <x:v>40000</x:v>
      </x:c>
      <x:c r="J12" s="9" t="n">
        <x:v>40000</x:v>
      </x:c>
      <x:c r="K12" s="9" t="n">
        <x:v>40000</x:v>
      </x:c>
      <x:c r="L12" s="9" t="n">
        <x:v>40000</x:v>
      </x:c>
      <x:c r="M12" s="9" t="n">
        <x:v>40000</x:v>
      </x:c>
      <x:c r="N12" s="9" t="n">
        <x:v>40000</x:v>
      </x:c>
    </x:row>
    <x:row r="13" ht="23" customHeight="1">
      <x:c r="A13" s="2" t="str">
        <x:v>Capital spending</x:v>
      </x:c>
      <x:c r="B13" s="9" t="n">
        <x:v>0</x:v>
      </x:c>
      <x:c r="C13" s="9" t="n">
        <x:v>0</x:v>
      </x:c>
      <x:c r="D13" s="9" t="n">
        <x:v>0</x:v>
      </x:c>
      <x:c r="E13" s="9" t="n">
        <x:v>0</x:v>
      </x:c>
      <x:c r="F13" s="9" t="n">
        <x:v>0</x:v>
      </x:c>
      <x:c r="G13" s="9" t="n">
        <x:v>0</x:v>
      </x:c>
      <x:c r="H13" s="9" t="n">
        <x:v>100000</x:v>
      </x:c>
      <x:c r="I13" s="9" t="n">
        <x:v>0</x:v>
      </x:c>
      <x:c r="J13" s="9" t="n">
        <x:v>0</x:v>
      </x:c>
      <x:c r="K13" s="9" t="n">
        <x:v>0</x:v>
      </x:c>
      <x:c r="L13" s="9" t="n">
        <x:v>0</x:v>
      </x:c>
      <x:c r="M13" s="9" t="n">
        <x:v>0</x:v>
      </x:c>
      <x:c r="N13" s="9" t="n">
        <x:v>0</x:v>
      </x:c>
    </x:row>
    <x:row r="14" ht="23" customHeight="1">
      <x:c r="A14" s="2" t="str">
        <x:v>Debt principal payments</x:v>
      </x:c>
      <x:c r="B14" s="9" t="n">
        <x:v>0</x:v>
      </x:c>
      <x:c r="C14" s="9" t="n">
        <x:v>0</x:v>
      </x:c>
      <x:c r="D14" s="9" t="n">
        <x:v>0</x:v>
      </x:c>
      <x:c r="E14" s="9" t="n">
        <x:v>0</x:v>
      </x:c>
      <x:c r="F14" s="9" t="n">
        <x:v>0</x:v>
      </x:c>
      <x:c r="G14" s="9" t="n">
        <x:v>0</x:v>
      </x:c>
      <x:c r="H14" s="9" t="n">
        <x:v>0</x:v>
      </x:c>
      <x:c r="I14" s="9" t="n">
        <x:v>0</x:v>
      </x:c>
      <x:c r="J14" s="9" t="n">
        <x:v>0</x:v>
      </x:c>
      <x:c r="K14" s="9" t="n">
        <x:v>0</x:v>
      </x:c>
      <x:c r="L14" s="9" t="n">
        <x:v>0</x:v>
      </x:c>
      <x:c r="M14" s="9" t="n">
        <x:v>0</x:v>
      </x:c>
      <x:c r="N14" s="9" t="n">
        <x:v>0</x:v>
      </x:c>
    </x:row>
    <x:row r="15" ht="23" customHeight="1">
      <x:c r="A15" s="2" t="str">
        <x:v>Financing inflows</x:v>
      </x:c>
      <x:c r="B15" s="9" t="n">
        <x:v>0</x:v>
      </x:c>
      <x:c r="C15" s="9" t="n">
        <x:v>0</x:v>
      </x:c>
      <x:c r="D15" s="9" t="n">
        <x:v>0</x:v>
      </x:c>
      <x:c r="E15" s="9" t="n">
        <x:v>0</x:v>
      </x:c>
      <x:c r="F15" s="9" t="n">
        <x:v>0</x:v>
      </x:c>
      <x:c r="G15" s="9" t="n">
        <x:v>0</x:v>
      </x:c>
      <x:c r="H15" s="9" t="n">
        <x:v>0</x:v>
      </x:c>
      <x:c r="I15" s="9" t="n">
        <x:v>0</x:v>
      </x:c>
      <x:c r="J15" s="9" t="n">
        <x:v>0</x:v>
      </x:c>
      <x:c r="K15" s="9" t="n">
        <x:v>0</x:v>
      </x:c>
      <x:c r="L15" s="9" t="n">
        <x:v>0</x:v>
      </x:c>
      <x:c r="M15" s="9" t="n">
        <x:v>0</x:v>
      </x:c>
      <x:c r="N15" s="9" t="n">
        <x:v>0</x:v>
      </x:c>
    </x:row>
    <x:row r="16" ht="23" customHeight="1">
      <x:c r="A16" s="2"/>
      <x:c r="B16" s="17"/>
      <x:c r="C16" s="17"/>
      <x:c r="D16" s="17"/>
      <x:c r="E16" s="17"/>
      <x:c r="F16" s="17"/>
      <x:c r="G16" s="17"/>
      <x:c r="H16" s="17"/>
      <x:c r="I16" s="17"/>
      <x:c r="J16" s="17"/>
      <x:c r="K16" s="17"/>
      <x:c r="L16" s="17"/>
      <x:c r="M16" s="17"/>
      <x:c r="N16" s="17"/>
    </x:row>
    <x:row r="17" ht="23" customHeight="1">
      <x:c r="A17" s="2"/>
      <x:c r="B17" s="17"/>
      <x:c r="C17" s="17"/>
      <x:c r="D17" s="17"/>
      <x:c r="E17" s="17"/>
      <x:c r="F17" s="17"/>
      <x:c r="G17" s="17"/>
      <x:c r="H17" s="17"/>
      <x:c r="I17" s="17"/>
      <x:c r="J17" s="17"/>
      <x:c r="K17" s="17"/>
      <x:c r="L17" s="17"/>
      <x:c r="M17" s="17"/>
      <x:c r="N17" s="17"/>
    </x:row>
    <x:row r="18" ht="23" customHeight="1">
      <x:c r="A18" s="2"/>
      <x:c r="B18" s="17"/>
      <x:c r="C18" s="17"/>
      <x:c r="D18" s="17"/>
      <x:c r="E18" s="17"/>
      <x:c r="F18" s="17"/>
      <x:c r="G18" s="17"/>
      <x:c r="H18" s="17"/>
      <x:c r="I18" s="17"/>
      <x:c r="J18" s="17"/>
      <x:c r="K18" s="17"/>
      <x:c r="L18" s="17"/>
      <x:c r="M18" s="17"/>
      <x:c r="N18" s="17"/>
    </x:row>
    <x:row r="19" ht="23" customHeight="1">
      <x:c r="A19" s="2" t="str">
        <x:v>Beginning available cash</x:v>
      </x:c>
      <x:c r="B19" s="18" t="n">
        <x:f>IF(AND(ISNUMBER(B6),B6&gt;=0),B6,"Check inputs")</x:f>
        <x:v>100000</x:v>
      </x:c>
      <x:c r="C19" s="18" t="n">
        <x:f>B24</x:f>
        <x:v>95000</x:v>
      </x:c>
      <x:c r="D19" s="18" t="n">
        <x:f>C24</x:f>
        <x:v>90000</x:v>
      </x:c>
      <x:c r="E19" s="18" t="n">
        <x:f>D24</x:f>
        <x:v>85000</x:v>
      </x:c>
      <x:c r="F19" s="18" t="n">
        <x:f>E24</x:f>
        <x:v>80000</x:v>
      </x:c>
      <x:c r="G19" s="18" t="n">
        <x:f>F24</x:f>
        <x:v>155000</x:v>
      </x:c>
      <x:c r="H19" s="18" t="n">
        <x:f>G24</x:f>
        <x:v>150000</x:v>
      </x:c>
      <x:c r="I19" s="18" t="n">
        <x:f>H24</x:f>
        <x:v>45000</x:v>
      </x:c>
      <x:c r="J19" s="18" t="n">
        <x:f>I24</x:f>
        <x:v>40000</x:v>
      </x:c>
      <x:c r="K19" s="18" t="n">
        <x:f>J24</x:f>
        <x:v>35000</x:v>
      </x:c>
      <x:c r="L19" s="18" t="n">
        <x:f>K24</x:f>
        <x:v>30000</x:v>
      </x:c>
      <x:c r="M19" s="18" t="n">
        <x:f>L24</x:f>
        <x:v>25000</x:v>
      </x:c>
      <x:c r="N19" s="18" t="n">
        <x:f>M24</x:f>
        <x:v>20000</x:v>
      </x:c>
    </x:row>
    <x:row r="20" ht="23" customHeight="1">
      <x:c r="A20" s="2" t="str">
        <x:v>Total receipts</x:v>
      </x:c>
      <x:c r="B20" s="18" t="n">
        <x:f>IF(AND(COUNT(B10:B11)=2,MIN(B10:B11)&gt;=0),SUM(B10:B11),"Check inputs")</x:f>
        <x:v>35000</x:v>
      </x:c>
      <x:c r="C20" s="18" t="n">
        <x:f>IF(AND(COUNT(C10:C11)=2,MIN(C10:C11)&gt;=0),SUM(C10:C11),"Check inputs")</x:f>
        <x:v>35000</x:v>
      </x:c>
      <x:c r="D20" s="18" t="n">
        <x:f>IF(AND(COUNT(D10:D11)=2,MIN(D10:D11)&gt;=0),SUM(D10:D11),"Check inputs")</x:f>
        <x:v>35000</x:v>
      </x:c>
      <x:c r="E20" s="18" t="n">
        <x:f>IF(AND(COUNT(E10:E11)=2,MIN(E10:E11)&gt;=0),SUM(E10:E11),"Check inputs")</x:f>
        <x:v>35000</x:v>
      </x:c>
      <x:c r="F20" s="18" t="n">
        <x:f>IF(AND(COUNT(F10:F11)=2,MIN(F10:F11)&gt;=0),SUM(F10:F11),"Check inputs")</x:f>
        <x:v>115000</x:v>
      </x:c>
      <x:c r="G20" s="18" t="n">
        <x:f>IF(AND(COUNT(G10:G11)=2,MIN(G10:G11)&gt;=0),SUM(G10:G11),"Check inputs")</x:f>
        <x:v>35000</x:v>
      </x:c>
      <x:c r="H20" s="18" t="n">
        <x:f>IF(AND(COUNT(H10:H11)=2,MIN(H10:H11)&gt;=0),SUM(H10:H11),"Check inputs")</x:f>
        <x:v>35000</x:v>
      </x:c>
      <x:c r="I20" s="18" t="n">
        <x:f>IF(AND(COUNT(I10:I11)=2,MIN(I10:I11)&gt;=0),SUM(I10:I11),"Check inputs")</x:f>
        <x:v>35000</x:v>
      </x:c>
      <x:c r="J20" s="18" t="n">
        <x:f>IF(AND(COUNT(J10:J11)=2,MIN(J10:J11)&gt;=0),SUM(J10:J11),"Check inputs")</x:f>
        <x:v>35000</x:v>
      </x:c>
      <x:c r="K20" s="18" t="n">
        <x:f>IF(AND(COUNT(K10:K11)=2,MIN(K10:K11)&gt;=0),SUM(K10:K11),"Check inputs")</x:f>
        <x:v>35000</x:v>
      </x:c>
      <x:c r="L20" s="18" t="n">
        <x:f>IF(AND(COUNT(L10:L11)=2,MIN(L10:L11)&gt;=0),SUM(L10:L11),"Check inputs")</x:f>
        <x:v>35000</x:v>
      </x:c>
      <x:c r="M20" s="18" t="n">
        <x:f>IF(AND(COUNT(M10:M11)=2,MIN(M10:M11)&gt;=0),SUM(M10:M11),"Check inputs")</x:f>
        <x:v>35000</x:v>
      </x:c>
      <x:c r="N20" s="18" t="n">
        <x:f>IF(AND(COUNT(N10:N11)=2,MIN(N10:N11)&gt;=0),SUM(N10:N11),"Check inputs")</x:f>
        <x:v>35000</x:v>
      </x:c>
    </x:row>
    <x:row r="21" ht="23" customHeight="1">
      <x:c r="A21" s="2" t="str">
        <x:v>Total payments</x:v>
      </x:c>
      <x:c r="B21" s="18" t="n">
        <x:f>IF(AND(COUNT(B12:B14)=3,MIN(B12:B14)&gt;=0),SUM(B12:B14),"Check inputs")</x:f>
        <x:v>40000</x:v>
      </x:c>
      <x:c r="C21" s="18" t="n">
        <x:f>IF(AND(COUNT(C12:C14)=3,MIN(C12:C14)&gt;=0),SUM(C12:C14),"Check inputs")</x:f>
        <x:v>40000</x:v>
      </x:c>
      <x:c r="D21" s="18" t="n">
        <x:f>IF(AND(COUNT(D12:D14)=3,MIN(D12:D14)&gt;=0),SUM(D12:D14),"Check inputs")</x:f>
        <x:v>40000</x:v>
      </x:c>
      <x:c r="E21" s="18" t="n">
        <x:f>IF(AND(COUNT(E12:E14)=3,MIN(E12:E14)&gt;=0),SUM(E12:E14),"Check inputs")</x:f>
        <x:v>40000</x:v>
      </x:c>
      <x:c r="F21" s="18" t="n">
        <x:f>IF(AND(COUNT(F12:F14)=3,MIN(F12:F14)&gt;=0),SUM(F12:F14),"Check inputs")</x:f>
        <x:v>40000</x:v>
      </x:c>
      <x:c r="G21" s="18" t="n">
        <x:f>IF(AND(COUNT(G12:G14)=3,MIN(G12:G14)&gt;=0),SUM(G12:G14),"Check inputs")</x:f>
        <x:v>40000</x:v>
      </x:c>
      <x:c r="H21" s="18" t="n">
        <x:f>IF(AND(COUNT(H12:H14)=3,MIN(H12:H14)&gt;=0),SUM(H12:H14),"Check inputs")</x:f>
        <x:v>140000</x:v>
      </x:c>
      <x:c r="I21" s="18" t="n">
        <x:f>IF(AND(COUNT(I12:I14)=3,MIN(I12:I14)&gt;=0),SUM(I12:I14),"Check inputs")</x:f>
        <x:v>40000</x:v>
      </x:c>
      <x:c r="J21" s="18" t="n">
        <x:f>IF(AND(COUNT(J12:J14)=3,MIN(J12:J14)&gt;=0),SUM(J12:J14),"Check inputs")</x:f>
        <x:v>40000</x:v>
      </x:c>
      <x:c r="K21" s="18" t="n">
        <x:f>IF(AND(COUNT(K12:K14)=3,MIN(K12:K14)&gt;=0),SUM(K12:K14),"Check inputs")</x:f>
        <x:v>40000</x:v>
      </x:c>
      <x:c r="L21" s="18" t="n">
        <x:f>IF(AND(COUNT(L12:L14)=3,MIN(L12:L14)&gt;=0),SUM(L12:L14),"Check inputs")</x:f>
        <x:v>40000</x:v>
      </x:c>
      <x:c r="M21" s="18" t="n">
        <x:f>IF(AND(COUNT(M12:M14)=3,MIN(M12:M14)&gt;=0),SUM(M12:M14),"Check inputs")</x:f>
        <x:v>40000</x:v>
      </x:c>
      <x:c r="N21" s="18" t="n">
        <x:f>IF(AND(COUNT(N12:N14)=3,MIN(N12:N14)&gt;=0),SUM(N12:N14),"Check inputs")</x:f>
        <x:v>40000</x:v>
      </x:c>
    </x:row>
    <x:row r="22" ht="23" customHeight="1">
      <x:c r="A22" s="2" t="str">
        <x:v>Financing inflows</x:v>
      </x:c>
      <x:c r="B22" s="18" t="n">
        <x:f>IF(AND(ISNUMBER(B15),B15&gt;=0),B15,"Check inputs")</x:f>
        <x:v>0</x:v>
      </x:c>
      <x:c r="C22" s="18" t="n">
        <x:f>IF(AND(ISNUMBER(C15),C15&gt;=0),C15,"Check inputs")</x:f>
        <x:v>0</x:v>
      </x:c>
      <x:c r="D22" s="18" t="n">
        <x:f>IF(AND(ISNUMBER(D15),D15&gt;=0),D15,"Check inputs")</x:f>
        <x:v>0</x:v>
      </x:c>
      <x:c r="E22" s="18" t="n">
        <x:f>IF(AND(ISNUMBER(E15),E15&gt;=0),E15,"Check inputs")</x:f>
        <x:v>0</x:v>
      </x:c>
      <x:c r="F22" s="18" t="n">
        <x:f>IF(AND(ISNUMBER(F15),F15&gt;=0),F15,"Check inputs")</x:f>
        <x:v>0</x:v>
      </x:c>
      <x:c r="G22" s="18" t="n">
        <x:f>IF(AND(ISNUMBER(G15),G15&gt;=0),G15,"Check inputs")</x:f>
        <x:v>0</x:v>
      </x:c>
      <x:c r="H22" s="18" t="n">
        <x:f>IF(AND(ISNUMBER(H15),H15&gt;=0),H15,"Check inputs")</x:f>
        <x:v>0</x:v>
      </x:c>
      <x:c r="I22" s="18" t="n">
        <x:f>IF(AND(ISNUMBER(I15),I15&gt;=0),I15,"Check inputs")</x:f>
        <x:v>0</x:v>
      </x:c>
      <x:c r="J22" s="18" t="n">
        <x:f>IF(AND(ISNUMBER(J15),J15&gt;=0),J15,"Check inputs")</x:f>
        <x:v>0</x:v>
      </x:c>
      <x:c r="K22" s="18" t="n">
        <x:f>IF(AND(ISNUMBER(K15),K15&gt;=0),K15,"Check inputs")</x:f>
        <x:v>0</x:v>
      </x:c>
      <x:c r="L22" s="18" t="n">
        <x:f>IF(AND(ISNUMBER(L15),L15&gt;=0),L15,"Check inputs")</x:f>
        <x:v>0</x:v>
      </x:c>
      <x:c r="M22" s="18" t="n">
        <x:f>IF(AND(ISNUMBER(M15),M15&gt;=0),M15,"Check inputs")</x:f>
        <x:v>0</x:v>
      </x:c>
      <x:c r="N22" s="18" t="n">
        <x:f>IF(AND(ISNUMBER(N15),N15&gt;=0),N15,"Check inputs")</x:f>
        <x:v>0</x:v>
      </x:c>
    </x:row>
    <x:row r="23" ht="23" customHeight="1">
      <x:c r="A23" s="2" t="str">
        <x:v>Net cash change</x:v>
      </x:c>
      <x:c r="B23" s="18" t="n">
        <x:f>IF(COUNT(B20:B22)=3,B20-B21+B22,"Check inputs")</x:f>
        <x:v>-5000</x:v>
      </x:c>
      <x:c r="C23" s="18" t="n">
        <x:f>IF(COUNT(C20:C22)=3,C20-C21+C22,"Check inputs")</x:f>
        <x:v>-5000</x:v>
      </x:c>
      <x:c r="D23" s="18" t="n">
        <x:f>IF(COUNT(D20:D22)=3,D20-D21+D22,"Check inputs")</x:f>
        <x:v>-5000</x:v>
      </x:c>
      <x:c r="E23" s="18" t="n">
        <x:f>IF(COUNT(E20:E22)=3,E20-E21+E22,"Check inputs")</x:f>
        <x:v>-5000</x:v>
      </x:c>
      <x:c r="F23" s="18" t="n">
        <x:f>IF(COUNT(F20:F22)=3,F20-F21+F22,"Check inputs")</x:f>
        <x:v>75000</x:v>
      </x:c>
      <x:c r="G23" s="18" t="n">
        <x:f>IF(COUNT(G20:G22)=3,G20-G21+G22,"Check inputs")</x:f>
        <x:v>-5000</x:v>
      </x:c>
      <x:c r="H23" s="18" t="n">
        <x:f>IF(COUNT(H20:H22)=3,H20-H21+H22,"Check inputs")</x:f>
        <x:v>-105000</x:v>
      </x:c>
      <x:c r="I23" s="18" t="n">
        <x:f>IF(COUNT(I20:I22)=3,I20-I21+I22,"Check inputs")</x:f>
        <x:v>-5000</x:v>
      </x:c>
      <x:c r="J23" s="18" t="n">
        <x:f>IF(COUNT(J20:J22)=3,J20-J21+J22,"Check inputs")</x:f>
        <x:v>-5000</x:v>
      </x:c>
      <x:c r="K23" s="18" t="n">
        <x:f>IF(COUNT(K20:K22)=3,K20-K21+K22,"Check inputs")</x:f>
        <x:v>-5000</x:v>
      </x:c>
      <x:c r="L23" s="18" t="n">
        <x:f>IF(COUNT(L20:L22)=3,L20-L21+L22,"Check inputs")</x:f>
        <x:v>-5000</x:v>
      </x:c>
      <x:c r="M23" s="18" t="n">
        <x:f>IF(COUNT(M20:M22)=3,M20-M21+M22,"Check inputs")</x:f>
        <x:v>-5000</x:v>
      </x:c>
      <x:c r="N23" s="18" t="n">
        <x:f>IF(COUNT(N20:N22)=3,N20-N21+N22,"Check inputs")</x:f>
        <x:v>-5000</x:v>
      </x:c>
    </x:row>
    <x:row r="24" ht="23" customHeight="1">
      <x:c r="A24" s="5" t="str">
        <x:v>Ending available cash</x:v>
      </x:c>
      <x:c r="B24" s="21" t="n">
        <x:f>IF(COUNT(B19,B23)=2,B19+B23,"Check inputs")</x:f>
        <x:v>95000</x:v>
      </x:c>
      <x:c r="C24" s="21" t="n">
        <x:f>IF(COUNT(C19,C23)=2,C19+C23,"Check inputs")</x:f>
        <x:v>90000</x:v>
      </x:c>
      <x:c r="D24" s="21" t="n">
        <x:f>IF(COUNT(D19,D23)=2,D19+D23,"Check inputs")</x:f>
        <x:v>85000</x:v>
      </x:c>
      <x:c r="E24" s="21" t="n">
        <x:f>IF(COUNT(E19,E23)=2,E19+E23,"Check inputs")</x:f>
        <x:v>80000</x:v>
      </x:c>
      <x:c r="F24" s="21" t="n">
        <x:f>IF(COUNT(F19,F23)=2,F19+F23,"Check inputs")</x:f>
        <x:v>155000</x:v>
      </x:c>
      <x:c r="G24" s="21" t="n">
        <x:f>IF(COUNT(G19,G23)=2,G19+G23,"Check inputs")</x:f>
        <x:v>150000</x:v>
      </x:c>
      <x:c r="H24" s="21" t="n">
        <x:f>IF(COUNT(H19,H23)=2,H19+H23,"Check inputs")</x:f>
        <x:v>45000</x:v>
      </x:c>
      <x:c r="I24" s="21" t="n">
        <x:f>IF(COUNT(I19,I23)=2,I19+I23,"Check inputs")</x:f>
        <x:v>40000</x:v>
      </x:c>
      <x:c r="J24" s="21" t="n">
        <x:f>IF(COUNT(J19,J23)=2,J19+J23,"Check inputs")</x:f>
        <x:v>35000</x:v>
      </x:c>
      <x:c r="K24" s="21" t="n">
        <x:f>IF(COUNT(K19,K23)=2,K19+K23,"Check inputs")</x:f>
        <x:v>30000</x:v>
      </x:c>
      <x:c r="L24" s="21" t="n">
        <x:f>IF(COUNT(L19,L23)=2,L19+L23,"Check inputs")</x:f>
        <x:v>25000</x:v>
      </x:c>
      <x:c r="M24" s="21" t="n">
        <x:f>IF(COUNT(M19,M23)=2,M19+M23,"Check inputs")</x:f>
        <x:v>20000</x:v>
      </x:c>
      <x:c r="N24" s="21" t="n">
        <x:f>IF(COUNT(N19,N23)=2,N19+N23,"Check inputs")</x:f>
        <x:v>15000</x:v>
      </x:c>
    </x:row>
    <x:row r="25" ht="23" customHeight="1">
      <x:c r="A25" s="2" t="str">
        <x:v>Headroom / (gap) to cash floor</x:v>
      </x:c>
      <x:c r="B25" s="18" t="n">
        <x:f>IF(AND(ISNUMBER(B24),ISNUMBER($F$6),$F$6&gt;=0),B24-$F$6,"Check inputs")</x:f>
        <x:v>70000</x:v>
      </x:c>
      <x:c r="C25" s="18" t="n">
        <x:f>IF(AND(ISNUMBER(C24),ISNUMBER($F$6),$F$6&gt;=0),C24-$F$6,"Check inputs")</x:f>
        <x:v>65000</x:v>
      </x:c>
      <x:c r="D25" s="18" t="n">
        <x:f>IF(AND(ISNUMBER(D24),ISNUMBER($F$6),$F$6&gt;=0),D24-$F$6,"Check inputs")</x:f>
        <x:v>60000</x:v>
      </x:c>
      <x:c r="E25" s="18" t="n">
        <x:f>IF(AND(ISNUMBER(E24),ISNUMBER($F$6),$F$6&gt;=0),E24-$F$6,"Check inputs")</x:f>
        <x:v>55000</x:v>
      </x:c>
      <x:c r="F25" s="18" t="n">
        <x:f>IF(AND(ISNUMBER(F24),ISNUMBER($F$6),$F$6&gt;=0),F24-$F$6,"Check inputs")</x:f>
        <x:v>130000</x:v>
      </x:c>
      <x:c r="G25" s="18" t="n">
        <x:f>IF(AND(ISNUMBER(G24),ISNUMBER($F$6),$F$6&gt;=0),G24-$F$6,"Check inputs")</x:f>
        <x:v>125000</x:v>
      </x:c>
      <x:c r="H25" s="18" t="n">
        <x:f>IF(AND(ISNUMBER(H24),ISNUMBER($F$6),$F$6&gt;=0),H24-$F$6,"Check inputs")</x:f>
        <x:v>20000</x:v>
      </x:c>
      <x:c r="I25" s="18" t="n">
        <x:f>IF(AND(ISNUMBER(I24),ISNUMBER($F$6),$F$6&gt;=0),I24-$F$6,"Check inputs")</x:f>
        <x:v>15000</x:v>
      </x:c>
      <x:c r="J25" s="18" t="n">
        <x:f>IF(AND(ISNUMBER(J24),ISNUMBER($F$6),$F$6&gt;=0),J24-$F$6,"Check inputs")</x:f>
        <x:v>10000</x:v>
      </x:c>
      <x:c r="K25" s="18" t="n">
        <x:f>IF(AND(ISNUMBER(K24),ISNUMBER($F$6),$F$6&gt;=0),K24-$F$6,"Check inputs")</x:f>
        <x:v>5000</x:v>
      </x:c>
      <x:c r="L25" s="18" t="n">
        <x:f>IF(AND(ISNUMBER(L24),ISNUMBER($F$6),$F$6&gt;=0),L24-$F$6,"Check inputs")</x:f>
        <x:v>0</x:v>
      </x:c>
      <x:c r="M25" s="18" t="n">
        <x:f>IF(AND(ISNUMBER(M24),ISNUMBER($F$6),$F$6&gt;=0),M24-$F$6,"Check inputs")</x:f>
        <x:v>-5000</x:v>
      </x:c>
      <x:c r="N25" s="18" t="n">
        <x:f>IF(AND(ISNUMBER(N24),ISNUMBER($F$6),$F$6&gt;=0),N24-$F$6,"Check inputs")</x:f>
        <x:v>-10000</x:v>
      </x:c>
    </x:row>
    <x:row r="26" ht="23" customHeight="1">
      <x:c r="A26" s="2" t="str">
        <x:v>Cash floor status</x:v>
      </x:c>
      <x:c r="B26" s="22" t="str">
        <x:f>IF(ISNUMBER(B25),IF(B25&lt;0,"Below floor","At / above floor"),"Check inputs")</x:f>
        <x:v>At / above floor</x:v>
      </x:c>
      <x:c r="C26" s="22" t="str">
        <x:f>IF(ISNUMBER(C25),IF(C25&lt;0,"Below floor","At / above floor"),"Check inputs")</x:f>
        <x:v>At / above floor</x:v>
      </x:c>
      <x:c r="D26" s="22" t="str">
        <x:f>IF(ISNUMBER(D25),IF(D25&lt;0,"Below floor","At / above floor"),"Check inputs")</x:f>
        <x:v>At / above floor</x:v>
      </x:c>
      <x:c r="E26" s="22" t="str">
        <x:f>IF(ISNUMBER(E25),IF(E25&lt;0,"Below floor","At / above floor"),"Check inputs")</x:f>
        <x:v>At / above floor</x:v>
      </x:c>
      <x:c r="F26" s="22" t="str">
        <x:f>IF(ISNUMBER(F25),IF(F25&lt;0,"Below floor","At / above floor"),"Check inputs")</x:f>
        <x:v>At / above floor</x:v>
      </x:c>
      <x:c r="G26" s="22" t="str">
        <x:f>IF(ISNUMBER(G25),IF(G25&lt;0,"Below floor","At / above floor"),"Check inputs")</x:f>
        <x:v>At / above floor</x:v>
      </x:c>
      <x:c r="H26" s="22" t="str">
        <x:f>IF(ISNUMBER(H25),IF(H25&lt;0,"Below floor","At / above floor"),"Check inputs")</x:f>
        <x:v>At / above floor</x:v>
      </x:c>
      <x:c r="I26" s="22" t="str">
        <x:f>IF(ISNUMBER(I25),IF(I25&lt;0,"Below floor","At / above floor"),"Check inputs")</x:f>
        <x:v>At / above floor</x:v>
      </x:c>
      <x:c r="J26" s="22" t="str">
        <x:f>IF(ISNUMBER(J25),IF(J25&lt;0,"Below floor","At / above floor"),"Check inputs")</x:f>
        <x:v>At / above floor</x:v>
      </x:c>
      <x:c r="K26" s="22" t="str">
        <x:f>IF(ISNUMBER(K25),IF(K25&lt;0,"Below floor","At / above floor"),"Check inputs")</x:f>
        <x:v>At / above floor</x:v>
      </x:c>
      <x:c r="L26" s="22" t="str">
        <x:f>IF(ISNUMBER(L25),IF(L25&lt;0,"Below floor","At / above floor"),"Check inputs")</x:f>
        <x:v>At / above floor</x:v>
      </x:c>
      <x:c r="M26" s="22" t="str">
        <x:f>IF(ISNUMBER(M25),IF(M25&lt;0,"Below floor","At / above floor"),"Check inputs")</x:f>
        <x:v>Below floor</x:v>
      </x:c>
      <x:c r="N26" s="22" t="str">
        <x:f>IF(ISNUMBER(N25),IF(N25&lt;0,"Below floor","At / above floor"),"Check inputs")</x:f>
        <x:v>Below floor</x:v>
      </x:c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3" customHeight="1">
      <x:c r="A28" s="23" t="str">
        <x:v>Input source: original fictional teaching case. Week 1 begins October 12, 2026; replace dates and cash timing before use.</x:v>
      </x:c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 ht="23" customHeight="1">
      <x:c r="A29" s="23" t="str">
        <x:v>Move the $80,000 receipt from week 5 (F11) to week 9 (J11) to test a delay. The lowest balance becomes negative $40,000.</x:v>
      </x:c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 ht="23" customHeight="1">
      <x:c r="A30" s="23" t="str">
        <x:v>Operating payments should include cash taxes, payroll, suppliers, rent and interest as relevant. Enter debt principal and capex separately.</x:v>
      </x:c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 ht="23" customHeight="1">
      <x:c r="A31" s="23" t="str">
        <x:v>No borrowing is automatically inserted. Restricted cash and uncommitted facilities are excluded. Zero inputs are deliberate; blanks require attention.</x:v>
      </x:c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 ht="23" customHeight="1">
      <x:c r="A32" s="23" t="str">
        <x:v>Guide and methodology: https://www.devoncoombs.com/guides/13-week-cash-flow-forecast</x:v>
      </x:c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</x:sheetData>
  <x:conditionalFormatting sqref="B25:N25">
    <x:cfRule type="cellIs" dxfId="0" priority="1" operator="lessThan">
      <x:formula>0</x:formula>
    </x:cfRule>
  </x:conditionalFormatting>
  <x:pageMargins left="0.7" right="0.7" top="0.75" bottom="0.75" header="0.3" footer="0.3"/>
</x:worksheet>
</file>